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nded Cost Calculator" sheetId="1" state="visible" r:id="rId1"/>
    <sheet name="Notes &amp; Assump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9"/>
    </font>
    <font>
      <name val="Arial"/>
      <color rgb="00888888"/>
      <sz val="9"/>
    </font>
    <font>
      <name val="Arial"/>
      <color rgb="000000FF"/>
      <sz val="10"/>
    </font>
    <font>
      <name val="Arial"/>
      <b val="1"/>
      <sz val="10"/>
    </font>
    <font>
      <name val="Arial"/>
      <color rgb="00000000"/>
      <sz val="10"/>
    </font>
    <font>
      <name val="Arial"/>
      <b val="1"/>
      <sz val="11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CCE5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2" borderId="0" pivotButton="0" quotePrefix="0" xfId="0"/>
    <xf numFmtId="0" fontId="4" fillId="2" borderId="0" pivotButton="0" quotePrefix="0" xfId="0"/>
    <xf numFmtId="0" fontId="3" fillId="2" borderId="0" pivotButton="0" quotePrefix="0" xfId="0"/>
    <xf numFmtId="4" fontId="4" fillId="0" borderId="0" pivotButton="0" quotePrefix="0" xfId="0"/>
    <xf numFmtId="0" fontId="4" fillId="0" borderId="0" pivotButton="0" quotePrefix="0" xfId="0"/>
    <xf numFmtId="4" fontId="6" fillId="0" borderId="0" pivotButton="0" quotePrefix="0" xfId="0"/>
    <xf numFmtId="0" fontId="5" fillId="0" borderId="0" pivotButton="0" quotePrefix="0" xfId="0"/>
    <xf numFmtId="4" fontId="7" fillId="3" borderId="0" pivotButton="0" quotePrefix="0" xfId="0"/>
    <xf numFmtId="4" fontId="6" fillId="3" borderId="0" pivotButton="0" quotePrefix="0" xfId="0"/>
    <xf numFmtId="164" fontId="6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44" customWidth="1" min="3" max="3"/>
  </cols>
  <sheetData>
    <row r="1">
      <c r="A1" s="1" t="inlineStr">
        <is>
          <t>Landed Cost Calculator — Zentria Flow Template (2026)</t>
        </is>
      </c>
    </row>
    <row r="2">
      <c r="A2" s="2" t="inlineStr">
        <is>
          <t>Blue cells = your inputs. Black cells = calculated. Live rates: zentriaflow.com/tariff-calculator</t>
        </is>
      </c>
    </row>
    <row r="3">
      <c r="C3" s="3" t="inlineStr"/>
    </row>
    <row r="4">
      <c r="A4" s="4" t="inlineStr">
        <is>
          <t>SHIPMENT INPUTS</t>
        </is>
      </c>
      <c r="B4" s="5" t="inlineStr"/>
      <c r="C4" s="6" t="inlineStr"/>
    </row>
    <row r="5">
      <c r="A5" t="inlineStr">
        <is>
          <t>Product cost (invoice total)</t>
        </is>
      </c>
      <c r="B5" s="7" t="n">
        <v>10000</v>
      </c>
      <c r="C5" s="3" t="inlineStr">
        <is>
          <t>USD — price paid to supplier</t>
        </is>
      </c>
    </row>
    <row r="6">
      <c r="A6" t="inlineStr">
        <is>
          <t>Units in shipment</t>
        </is>
      </c>
      <c r="B6" s="8" t="n">
        <v>500</v>
      </c>
      <c r="C6" s="3" t="inlineStr">
        <is>
          <t>pcs</t>
        </is>
      </c>
    </row>
    <row r="7">
      <c r="A7" t="inlineStr">
        <is>
          <t>International freight</t>
        </is>
      </c>
      <c r="B7" s="7" t="n">
        <v>800</v>
      </c>
      <c r="C7" s="3" t="inlineStr">
        <is>
          <t>USD — quote from forwarder</t>
        </is>
      </c>
    </row>
    <row r="8">
      <c r="A8" t="inlineStr">
        <is>
          <t>Insurance</t>
        </is>
      </c>
      <c r="B8" s="7" t="n">
        <v>50</v>
      </c>
      <c r="C8" s="3" t="inlineStr">
        <is>
          <t>USD — typically 0.3–0.5% of value</t>
        </is>
      </c>
    </row>
    <row r="9">
      <c r="A9" t="inlineStr">
        <is>
          <t>Local delivery (port to warehouse)</t>
        </is>
      </c>
      <c r="B9" s="7" t="n">
        <v>350</v>
      </c>
      <c r="C9" s="3" t="inlineStr">
        <is>
          <t>USD</t>
        </is>
      </c>
    </row>
    <row r="10">
      <c r="C10" s="3" t="inlineStr"/>
    </row>
    <row r="11">
      <c r="A11" s="4" t="inlineStr">
        <is>
          <t>DUTY &amp; TAX RATES (enter as %, e.g. 5 = 5%)</t>
        </is>
      </c>
      <c r="B11" s="5" t="inlineStr"/>
      <c r="C11" s="6" t="inlineStr"/>
    </row>
    <row r="12">
      <c r="A12" t="inlineStr">
        <is>
          <t>MFN duty rate %</t>
        </is>
      </c>
      <c r="B12" s="8" t="n">
        <v>5</v>
      </c>
      <c r="C12" s="3" t="inlineStr">
        <is>
          <t>Look up by HS code: hts.usitc.gov</t>
        </is>
      </c>
    </row>
    <row r="13">
      <c r="A13" t="inlineStr">
        <is>
          <t>Section 301 rate % (China origin)</t>
        </is>
      </c>
      <c r="B13" s="8" t="n">
        <v>25</v>
      </c>
      <c r="C13" s="3" t="inlineStr">
        <is>
          <t>0 if not China-origin</t>
        </is>
      </c>
    </row>
    <row r="14">
      <c r="A14" t="inlineStr">
        <is>
          <t>Forced-labor Section 301 tariff %</t>
        </is>
      </c>
      <c r="B14" s="8" t="n">
        <v>12.5</v>
      </c>
      <c r="C14" s="3" t="inlineStr">
        <is>
          <t>China/Vietnam 12.5%, India/Indonesia/Bangladesh 10%; 0 if exempt or §232</t>
        </is>
      </c>
    </row>
    <row r="15">
      <c r="A15" t="inlineStr">
        <is>
          <t>VAT / GST % (0 for US)</t>
        </is>
      </c>
      <c r="B15" s="8" t="n">
        <v>0</v>
      </c>
      <c r="C15" s="3" t="inlineStr">
        <is>
          <t>EU ~19-21%, UK 20%, US 0%</t>
        </is>
      </c>
    </row>
    <row r="16">
      <c r="C16" s="3" t="inlineStr"/>
    </row>
    <row r="17">
      <c r="A17" s="4" t="inlineStr">
        <is>
          <t>US ENTRY FEES</t>
        </is>
      </c>
      <c r="B17" s="5" t="inlineStr"/>
      <c r="C17" s="6" t="inlineStr"/>
    </row>
    <row r="18">
      <c r="A18" t="inlineStr">
        <is>
          <t>MPF (0.3464%, min 34.58, max 670.86)</t>
        </is>
      </c>
      <c r="B18" s="9">
        <f>MIN(MAX(B23*0.003464,34.58),670.86)</f>
        <v/>
      </c>
      <c r="C18" s="3" t="inlineStr">
        <is>
          <t>calculated</t>
        </is>
      </c>
    </row>
    <row r="19">
      <c r="A19" t="inlineStr">
        <is>
          <t>HMF (0.125%, sea freight only — set 0 for air)</t>
        </is>
      </c>
      <c r="B19" s="9">
        <f>B23*0.00125</f>
        <v/>
      </c>
      <c r="C19" s="3" t="inlineStr">
        <is>
          <t>calculated</t>
        </is>
      </c>
    </row>
    <row r="20">
      <c r="A20" t="inlineStr">
        <is>
          <t>Customs broker fee</t>
        </is>
      </c>
      <c r="B20" s="7" t="n">
        <v>125</v>
      </c>
      <c r="C20" s="3" t="inlineStr">
        <is>
          <t>USD — typical 95-150 per entry</t>
        </is>
      </c>
    </row>
    <row r="21">
      <c r="C21" s="3" t="inlineStr"/>
    </row>
    <row r="22">
      <c r="A22" s="4" t="inlineStr">
        <is>
          <t>RESULTS</t>
        </is>
      </c>
      <c r="B22" s="5" t="inlineStr"/>
      <c r="C22" s="6" t="inlineStr"/>
    </row>
    <row r="23">
      <c r="A23" t="inlineStr">
        <is>
          <t>Customs value (FOB — US basis)</t>
        </is>
      </c>
      <c r="B23" s="9">
        <f>B5</f>
        <v/>
      </c>
      <c r="C23" s="3" t="inlineStr"/>
    </row>
    <row r="24">
      <c r="A24" t="inlineStr">
        <is>
          <t>Total duty (MFN + 301 + forced-labor)</t>
        </is>
      </c>
      <c r="B24" s="9">
        <f>B23*(B12+B13+B14)/100</f>
        <v/>
      </c>
      <c r="C24" s="3" t="inlineStr"/>
    </row>
    <row r="25">
      <c r="A25" t="inlineStr">
        <is>
          <t>VAT / GST</t>
        </is>
      </c>
      <c r="B25" s="9">
        <f>(B23+B24)*B15/100</f>
        <v/>
      </c>
      <c r="C25" s="3" t="inlineStr"/>
    </row>
    <row r="26">
      <c r="A26" s="10" t="inlineStr">
        <is>
          <t>Total landed cost</t>
        </is>
      </c>
      <c r="B26" s="11">
        <f>B5+B7+B8+B9+B24+B25+B18+B19+B20</f>
        <v/>
      </c>
      <c r="C26" s="3" t="inlineStr"/>
    </row>
    <row r="27">
      <c r="A27" t="inlineStr">
        <is>
          <t>Landed cost per unit</t>
        </is>
      </c>
      <c r="B27" s="12">
        <f>IF(B6&gt;0,B26/B6,0)</f>
        <v/>
      </c>
      <c r="C27" s="3" t="inlineStr"/>
    </row>
    <row r="28">
      <c r="A28" t="inlineStr">
        <is>
          <t>Effective duty+fee rate</t>
        </is>
      </c>
      <c r="B28" s="13">
        <f>IF(B5&gt;0,(B26-B5)/B5,0)</f>
        <v/>
      </c>
      <c r="C28" s="3" t="inlineStr">
        <is>
          <t>vs invoice value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0" t="inlineStr">
        <is>
          <t>Landed Cost Template — Notes</t>
        </is>
      </c>
    </row>
    <row r="2">
      <c r="A2" s="14" t="inlineStr"/>
    </row>
    <row r="3">
      <c r="A3" s="14" t="inlineStr">
        <is>
          <t>1. US customs value basis is FOB: freight and insurance are NOT dutiable in the US.</t>
        </is>
      </c>
    </row>
    <row r="4">
      <c r="A4" s="14" t="inlineStr">
        <is>
          <t xml:space="preserve">   For EU/UK/Canada imports, duty is calculated on CIF — add freight+insurance to the duty base.</t>
        </is>
      </c>
    </row>
    <row r="5">
      <c r="A5" s="14" t="inlineStr">
        <is>
          <t>2. Section 301 list rates apply to China-origin goods (7.5–100% by list) and most Brazilian goods (25%). Source: USTR, HTSUS 2026.</t>
        </is>
      </c>
    </row>
    <row r="6">
      <c r="A6" s="14" t="inlineStr">
        <is>
          <t>3. Forced-labor Section 301 tariff (since 24 July 2026; replaced the Section 122 surcharge): 10% or 12.5% by country.</t>
        </is>
      </c>
    </row>
    <row r="7">
      <c r="A7" s="14" t="inlineStr">
        <is>
          <t xml:space="preserve">   EU/Taiwan: 10% combined with MFN; Japan/Korea/Switzerland: 12.5% combined. Exempt: USMCA goods, §232 goods, computers, phones, chips, energy.</t>
        </is>
      </c>
    </row>
    <row r="8">
      <c r="A8" s="14" t="inlineStr">
        <is>
          <t>4. MPF: 0.3464% of customs value, min USD 34.58 / max USD 670.86 (FY2027, from 1 Oct 2026; FY2026 was 33.58 / 651.50).</t>
        </is>
      </c>
    </row>
    <row r="9">
      <c r="A9" s="14" t="inlineStr">
        <is>
          <t>5. HMF: 0.125%, sea shipments only. Set the HMF row to 0 for air freight.</t>
        </is>
      </c>
    </row>
    <row r="10">
      <c r="A10" s="14" t="inlineStr">
        <is>
          <t>6. De minimis: the USD 800 exemption is suspended for every country since 29 August 2025.</t>
        </is>
      </c>
    </row>
    <row r="11">
      <c r="A11" s="14" t="inlineStr">
        <is>
          <t>7. This template gives estimates. Verify rates for your 10-digit HTS code:</t>
        </is>
      </c>
    </row>
    <row r="12">
      <c r="A12" s="14" t="inlineStr">
        <is>
          <t xml:space="preserve">   free live calculator with current rates: https://zentriaflow.com/tariff-calculator</t>
        </is>
      </c>
    </row>
    <row r="13">
      <c r="A13" s="14" t="inlineStr"/>
    </row>
    <row r="14">
      <c r="A14" s="14" t="inlineStr">
        <is>
          <t>Source: Zentria Flow — zentriaflow.com | Template v1.2, October 2026.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2026-07-04T10:53:23Z</dcterms:created>
  <dcterms:modified xsi:type="dcterms:W3CDTF">2026-10-01T13:58:19Z</dcterms:modified>
</cp:coreProperties>
</file>